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N16" i="1"/>
  <c r="O4"/>
  <c r="O5"/>
  <c r="O6"/>
  <c r="O7"/>
  <c r="O8"/>
  <c r="O9"/>
  <c r="O10"/>
  <c r="O11"/>
  <c r="O12"/>
  <c r="O13"/>
  <c r="O14"/>
  <c r="N4"/>
  <c r="N5"/>
  <c r="N6"/>
  <c r="N7"/>
  <c r="N8"/>
  <c r="N9"/>
  <c r="N10"/>
  <c r="N11"/>
  <c r="N12"/>
  <c r="N13"/>
  <c r="N14"/>
  <c r="N15"/>
  <c r="O3"/>
  <c r="N3"/>
  <c r="M14"/>
  <c r="M13"/>
  <c r="M12"/>
  <c r="M11"/>
  <c r="M10"/>
  <c r="M9"/>
  <c r="M8"/>
  <c r="M7"/>
  <c r="M6"/>
  <c r="M5"/>
  <c r="M4"/>
  <c r="M3"/>
  <c r="J4"/>
  <c r="J5"/>
  <c r="J6"/>
  <c r="J7"/>
  <c r="J8"/>
  <c r="J9"/>
  <c r="J10"/>
  <c r="J11"/>
  <c r="J12"/>
  <c r="J13"/>
  <c r="J14"/>
  <c r="J3"/>
  <c r="D4"/>
  <c r="D5"/>
  <c r="D6"/>
  <c r="D7"/>
  <c r="D8"/>
  <c r="D9"/>
  <c r="D10"/>
  <c r="D11"/>
  <c r="D12"/>
  <c r="D13"/>
  <c r="D14"/>
  <c r="D15"/>
  <c r="D16"/>
  <c r="D3"/>
  <c r="G3"/>
  <c r="Q4"/>
  <c r="Q5"/>
  <c r="Q6"/>
  <c r="Q7"/>
  <c r="Q8"/>
  <c r="Q9"/>
  <c r="Q10"/>
  <c r="Q11"/>
  <c r="Q12"/>
  <c r="Q13"/>
  <c r="Q14"/>
  <c r="Q3"/>
  <c r="G4"/>
  <c r="G5"/>
  <c r="G6"/>
  <c r="G7"/>
  <c r="G8"/>
  <c r="G9"/>
  <c r="G10"/>
  <c r="G11"/>
  <c r="G12"/>
  <c r="G13"/>
  <c r="G14"/>
  <c r="G15"/>
  <c r="G16"/>
</calcChain>
</file>

<file path=xl/sharedStrings.xml><?xml version="1.0" encoding="utf-8"?>
<sst xmlns="http://schemas.openxmlformats.org/spreadsheetml/2006/main" count="86" uniqueCount="68">
  <si>
    <t>Ref.  Part No.</t>
  </si>
  <si>
    <t>Description</t>
  </si>
  <si>
    <t>Qty.</t>
  </si>
  <si>
    <t>Sheath for the left handle cable</t>
  </si>
  <si>
    <t>Dashboard</t>
  </si>
  <si>
    <t>Filter</t>
  </si>
  <si>
    <t>Bipolar switch with orange light</t>
  </si>
  <si>
    <t>Core hitch, PA 238 RO</t>
  </si>
  <si>
    <t>Screw, 3.5 x 14.5</t>
  </si>
  <si>
    <t>Power supply cord with plug</t>
  </si>
  <si>
    <t>Bipolar switch with green light</t>
  </si>
  <si>
    <t>Handle release pin</t>
  </si>
  <si>
    <t>Bulb cover with bulb</t>
  </si>
  <si>
    <t>Handle release lever stop bushing</t>
  </si>
  <si>
    <t>Fuse carrier, 6x32</t>
  </si>
  <si>
    <t>Sheath for the release pin</t>
  </si>
  <si>
    <t>Fuse, 20A 230V 6x32</t>
  </si>
  <si>
    <t>Self tapping screw, uni 6954 3.9x32</t>
  </si>
  <si>
    <t>Handle release Lever</t>
  </si>
  <si>
    <t>Nut, uni5588 M6</t>
  </si>
  <si>
    <t>Self tapping screw, uni 6954 3.9x9.5</t>
  </si>
  <si>
    <t>Self tapping screw, uni 6594 3.9x13</t>
  </si>
  <si>
    <t>Screw M4x45</t>
  </si>
  <si>
    <t>Cable fixing bracket</t>
  </si>
  <si>
    <t>Handle release cable</t>
  </si>
  <si>
    <t xml:space="preserve"> Dashboard label</t>
  </si>
  <si>
    <t xml:space="preserve"> Black handle</t>
  </si>
  <si>
    <t>Bipolar switch with double red-green light</t>
  </si>
  <si>
    <t xml:space="preserve">  Part No.</t>
  </si>
  <si>
    <t>Ref.</t>
  </si>
  <si>
    <t>E89514</t>
  </si>
  <si>
    <t>E89224</t>
  </si>
  <si>
    <t>E89043</t>
  </si>
  <si>
    <t>E89044</t>
  </si>
  <si>
    <t>E89013</t>
  </si>
  <si>
    <t>E89041</t>
  </si>
  <si>
    <t>E89045</t>
  </si>
  <si>
    <t>E87918</t>
  </si>
  <si>
    <t>E89046</t>
  </si>
  <si>
    <t>E87919</t>
  </si>
  <si>
    <t>E89351</t>
  </si>
  <si>
    <t>E89519</t>
  </si>
  <si>
    <t>E89042</t>
  </si>
  <si>
    <t>E87920</t>
  </si>
  <si>
    <t>E86701</t>
  </si>
  <si>
    <t>E89071</t>
  </si>
  <si>
    <t>E89038</t>
  </si>
  <si>
    <t>E89072</t>
  </si>
  <si>
    <t>E89472</t>
  </si>
  <si>
    <t>SKU</t>
  </si>
  <si>
    <t>Ref</t>
  </si>
  <si>
    <t>Handle for GS15</t>
  </si>
  <si>
    <t>Power Cord  GS15</t>
  </si>
  <si>
    <t>Release pin</t>
  </si>
  <si>
    <t>Handle release lever bushing</t>
  </si>
  <si>
    <t>Nut M6</t>
  </si>
  <si>
    <t>Screw, M6 x 16 Pan Head Allen</t>
  </si>
  <si>
    <t>Handle Release Cable</t>
  </si>
  <si>
    <t>Bipolar Switch w/Orange Light</t>
  </si>
  <si>
    <t>Bipolar Switch w/Double Red/Green Light</t>
  </si>
  <si>
    <t>Bipolar Switch for 89000</t>
  </si>
  <si>
    <t>Switch, Master Bipolar</t>
  </si>
  <si>
    <t>Bulb Cover w/Bulb</t>
  </si>
  <si>
    <t>Fuse Carrier L15 6 x 32</t>
  </si>
  <si>
    <t>Fuse 20 AMP for GS15</t>
  </si>
  <si>
    <t>Handle release lever</t>
  </si>
  <si>
    <t>Self Tapping Screw GS15</t>
  </si>
  <si>
    <t>Screw, M4x45 GS15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</si>
</sst>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color rgb="FF000000"/>
      <name val="Arial Bold Italic"/>
    </font>
    <font>
      <sz val="8"/>
      <color rgb="FF000000"/>
      <name val="Arial"/>
      <family val="2"/>
    </font>
    <font>
      <sz val="14"/>
      <color rgb="FF0000FF"/>
      <name val="Tahoma"/>
      <family val="2"/>
    </font>
    <font>
      <sz val="14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rgb="FF000000"/>
      <name val="Arial Bold Italic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1" fontId="2" fillId="0" borderId="0" xfId="0" applyNumberFormat="1" applyFo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0" fillId="0" borderId="0" xfId="0" applyAlignment="1"/>
    <xf numFmtId="2" fontId="3" fillId="0" borderId="0" xfId="0" applyNumberFormat="1" applyFont="1"/>
    <xf numFmtId="1" fontId="3" fillId="0" borderId="0" xfId="0" applyNumberFormat="1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left" indent="3"/>
    </xf>
    <xf numFmtId="49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/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/>
    <xf numFmtId="49" fontId="5" fillId="0" borderId="1" xfId="0" applyNumberFormat="1" applyFont="1" applyBorder="1" applyAlignme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/>
    <xf numFmtId="49" fontId="10" fillId="0" borderId="1" xfId="0" applyNumberFormat="1" applyFont="1" applyBorder="1" applyAlignment="1">
      <alignment horizontal="left" indent="2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24"/>
  <sheetViews>
    <sheetView workbookViewId="0">
      <selection activeCell="O3" sqref="O3:O14"/>
    </sheetView>
  </sheetViews>
  <sheetFormatPr defaultRowHeight="15"/>
  <cols>
    <col min="1" max="1" width="5.140625" customWidth="1"/>
    <col min="2" max="2" width="4.42578125" customWidth="1"/>
    <col min="3" max="4" width="12.42578125" customWidth="1"/>
    <col min="5" max="5" width="26.5703125" bestFit="1" customWidth="1"/>
    <col min="6" max="6" width="4.7109375" bestFit="1" customWidth="1"/>
    <col min="7" max="7" width="4.7109375" customWidth="1"/>
    <col min="8" max="8" width="4.5703125" customWidth="1"/>
    <col min="9" max="9" width="7.85546875" bestFit="1" customWidth="1"/>
    <col min="10" max="10" width="7.85546875" customWidth="1"/>
    <col min="11" max="11" width="30.7109375" style="7" customWidth="1"/>
    <col min="12" max="12" width="4.7109375" bestFit="1" customWidth="1"/>
    <col min="14" max="14" width="22.28515625" customWidth="1"/>
  </cols>
  <sheetData>
    <row r="2" spans="2:17">
      <c r="B2" t="s">
        <v>29</v>
      </c>
      <c r="C2" s="1" t="s">
        <v>28</v>
      </c>
      <c r="D2" s="1"/>
      <c r="E2" s="1" t="s">
        <v>1</v>
      </c>
      <c r="F2" s="1" t="s">
        <v>2</v>
      </c>
      <c r="G2" s="1"/>
      <c r="H2" s="1" t="s">
        <v>0</v>
      </c>
      <c r="K2" s="5" t="s">
        <v>1</v>
      </c>
      <c r="L2" s="1" t="s">
        <v>2</v>
      </c>
    </row>
    <row r="3" spans="2:17">
      <c r="B3" s="2">
        <v>1</v>
      </c>
      <c r="C3">
        <v>169112008</v>
      </c>
      <c r="D3" t="e">
        <f>LEFT(G3,6)</f>
        <v>#N/A</v>
      </c>
      <c r="E3" s="3" t="s">
        <v>25</v>
      </c>
      <c r="F3" s="4">
        <v>1</v>
      </c>
      <c r="G3" t="e">
        <f>VLOOKUP(C3,[1]Sheet2!$F$2:$I$17496,4,FALSE)</f>
        <v>#N/A</v>
      </c>
      <c r="H3" s="2">
        <v>15</v>
      </c>
      <c r="I3" s="4">
        <v>21252006</v>
      </c>
      <c r="J3" s="4" t="e">
        <f>LEFT(Q3,6)</f>
        <v>#N/A</v>
      </c>
      <c r="K3" s="6" t="s">
        <v>3</v>
      </c>
      <c r="L3" s="4">
        <v>1</v>
      </c>
      <c r="M3" t="e">
        <f>VLOOKUP(E3,[1]Sheet2!$F$2:$I$17496,4,FALSE)</f>
        <v>#N/A</v>
      </c>
      <c r="N3" s="30" t="str">
        <f>IFERROR(VLOOKUP(TRIM(C3),[2]!Table_Query_from_BetcoViews[[AlternateID]:[ItemDescr2]],5,FALSE),E3)</f>
        <v xml:space="preserve"> Dashboard label</v>
      </c>
      <c r="O3" s="30" t="str">
        <f>IFERROR(VLOOKUP(TRIM(I3),[2]!Table_Query_from_BetcoViews[[AlternateID]:[ItemDescr2]],5,FALSE),K3)</f>
        <v>Sheath for the left handle cable</v>
      </c>
      <c r="Q3" t="e">
        <f>VLOOKUP(I3,[1]Sheet2!$F$2:$I$17496,4,FALSE)</f>
        <v>#N/A</v>
      </c>
    </row>
    <row r="4" spans="2:17">
      <c r="B4" s="2">
        <v>2</v>
      </c>
      <c r="C4">
        <v>222002005</v>
      </c>
      <c r="D4" t="str">
        <f>LEFT(G4,6)</f>
        <v>E89514</v>
      </c>
      <c r="E4" s="3" t="s">
        <v>26</v>
      </c>
      <c r="F4" s="4">
        <v>1</v>
      </c>
      <c r="G4" t="str">
        <f>VLOOKUP(C4,[1]Sheet2!$F$2:$I$17496,4,FALSE)</f>
        <v xml:space="preserve">E8951400                      </v>
      </c>
      <c r="H4" s="2">
        <v>16</v>
      </c>
      <c r="I4" s="4">
        <v>21202100</v>
      </c>
      <c r="J4" s="4" t="str">
        <f t="shared" ref="J4:J14" si="0">LEFT(Q4,6)</f>
        <v>E89224</v>
      </c>
      <c r="K4" s="6" t="s">
        <v>4</v>
      </c>
      <c r="L4" s="4">
        <v>1</v>
      </c>
      <c r="M4" t="e">
        <f>VLOOKUP(E4,[1]Sheet2!$F$2:$I$17496,4,FALSE)</f>
        <v>#N/A</v>
      </c>
      <c r="N4" s="30" t="str">
        <f>IFERROR(VLOOKUP(TRIM(C4),[2]!Table_Query_from_BetcoViews[[AlternateID]:[ItemDescr2]],5,FALSE),E4)</f>
        <v>Handle for GS15</v>
      </c>
      <c r="O4" s="30" t="str">
        <f>IFERROR(VLOOKUP(TRIM(I4),[2]!Table_Query_from_BetcoViews[[AlternateID]:[ItemDescr2]],5,FALSE),K4)</f>
        <v>Dashboard</v>
      </c>
      <c r="Q4" t="str">
        <f>VLOOKUP(I4,[1]Sheet2!$F$2:$I$17496,4,FALSE)</f>
        <v xml:space="preserve">E8922400                      </v>
      </c>
    </row>
    <row r="5" spans="2:17">
      <c r="B5" s="2">
        <v>3</v>
      </c>
      <c r="C5" s="4">
        <v>13802015</v>
      </c>
      <c r="D5" t="e">
        <f>LEFT(G5,6)</f>
        <v>#N/A</v>
      </c>
      <c r="E5" s="3" t="s">
        <v>5</v>
      </c>
      <c r="F5" s="4">
        <v>1</v>
      </c>
      <c r="G5" t="e">
        <f>VLOOKUP(C5,[1]Sheet2!$F$2:$I$17496,4,FALSE)</f>
        <v>#N/A</v>
      </c>
      <c r="H5" s="2">
        <v>17</v>
      </c>
      <c r="I5" s="4">
        <v>13802003</v>
      </c>
      <c r="J5" s="4" t="str">
        <f t="shared" si="0"/>
        <v>E89043</v>
      </c>
      <c r="K5" s="6" t="s">
        <v>6</v>
      </c>
      <c r="L5" s="4">
        <v>1</v>
      </c>
      <c r="M5" t="e">
        <f>VLOOKUP(E5,[1]Sheet2!$F$2:$I$17496,4,FALSE)</f>
        <v>#N/A</v>
      </c>
      <c r="N5" s="30" t="str">
        <f>IFERROR(VLOOKUP(TRIM(C5),[2]!Table_Query_from_BetcoViews[[AlternateID]:[ItemDescr2]],5,FALSE),E5)</f>
        <v>Filter</v>
      </c>
      <c r="O5" s="30" t="str">
        <f>IFERROR(VLOOKUP(TRIM(I5),[2]!Table_Query_from_BetcoViews[[AlternateID]:[ItemDescr2]],5,FALSE),K5)</f>
        <v>Bipolar Switch w/Orange Light</v>
      </c>
      <c r="Q5" t="str">
        <f>VLOOKUP(I5,[1]Sheet2!$F$2:$I$17496,4,FALSE)</f>
        <v xml:space="preserve">E8904300                      </v>
      </c>
    </row>
    <row r="6" spans="2:17">
      <c r="B6" s="2">
        <v>4</v>
      </c>
      <c r="C6" s="4">
        <v>13802008</v>
      </c>
      <c r="D6" t="e">
        <f>LEFT(G6,6)</f>
        <v>#N/A</v>
      </c>
      <c r="E6" s="3" t="s">
        <v>7</v>
      </c>
      <c r="F6" s="4">
        <v>1</v>
      </c>
      <c r="G6" t="e">
        <f>VLOOKUP(C6,[1]Sheet2!$F$2:$I$17496,4,FALSE)</f>
        <v>#N/A</v>
      </c>
      <c r="H6" s="2">
        <v>18</v>
      </c>
      <c r="I6" s="4">
        <v>13802005</v>
      </c>
      <c r="J6" s="4" t="str">
        <f t="shared" si="0"/>
        <v>E89044</v>
      </c>
      <c r="K6" s="6" t="s">
        <v>27</v>
      </c>
      <c r="L6" s="4">
        <v>1</v>
      </c>
      <c r="M6" t="e">
        <f>VLOOKUP(E6,[1]Sheet2!$F$2:$I$17496,4,FALSE)</f>
        <v>#N/A</v>
      </c>
      <c r="N6" s="30" t="str">
        <f>IFERROR(VLOOKUP(TRIM(C6),[2]!Table_Query_from_BetcoViews[[AlternateID]:[ItemDescr2]],5,FALSE),E6)</f>
        <v>Core hitch, PA 238 RO</v>
      </c>
      <c r="O6" s="30" t="str">
        <f>IFERROR(VLOOKUP(TRIM(I6),[2]!Table_Query_from_BetcoViews[[AlternateID]:[ItemDescr2]],5,FALSE),K6)</f>
        <v>Bipolar Switch w/Double Red/Green Light</v>
      </c>
      <c r="Q6" t="str">
        <f>VLOOKUP(I6,[1]Sheet2!$F$2:$I$17496,4,FALSE)</f>
        <v xml:space="preserve">E8904400                      </v>
      </c>
    </row>
    <row r="7" spans="2:17">
      <c r="B7" s="2">
        <v>5</v>
      </c>
      <c r="C7" s="4">
        <v>1105805</v>
      </c>
      <c r="D7" t="e">
        <f>LEFT(G7,6)</f>
        <v>#N/A</v>
      </c>
      <c r="E7" s="3" t="s">
        <v>8</v>
      </c>
      <c r="F7" s="4">
        <v>2</v>
      </c>
      <c r="G7" t="e">
        <f>VLOOKUP(C7,[1]Sheet2!$F$2:$I$17496,4,FALSE)</f>
        <v>#N/A</v>
      </c>
      <c r="H7" s="2">
        <v>19</v>
      </c>
      <c r="I7" s="4">
        <v>13802006</v>
      </c>
      <c r="J7" s="4" t="str">
        <f t="shared" si="0"/>
        <v>E89013</v>
      </c>
      <c r="K7" s="6" t="s">
        <v>6</v>
      </c>
      <c r="L7" s="4">
        <v>1</v>
      </c>
      <c r="M7" t="e">
        <f>VLOOKUP(E7,[1]Sheet2!$F$2:$I$17496,4,FALSE)</f>
        <v>#N/A</v>
      </c>
      <c r="N7" s="30" t="str">
        <f>IFERROR(VLOOKUP(TRIM(C7),[2]!Table_Query_from_BetcoViews[[AlternateID]:[ItemDescr2]],5,FALSE),E7)</f>
        <v>Screw, 3.5 x 14.5</v>
      </c>
      <c r="O7" s="30" t="str">
        <f>IFERROR(VLOOKUP(TRIM(I7),[2]!Table_Query_from_BetcoViews[[AlternateID]:[ItemDescr2]],5,FALSE),K7)</f>
        <v>Bipolar Switch for 89000</v>
      </c>
      <c r="Q7" t="str">
        <f>VLOOKUP(I7,[1]Sheet2!$F$2:$I$17496,4,FALSE)</f>
        <v xml:space="preserve">E8901300                      </v>
      </c>
    </row>
    <row r="8" spans="2:17">
      <c r="B8" s="2">
        <v>6</v>
      </c>
      <c r="C8" s="4">
        <v>21802005</v>
      </c>
      <c r="D8" t="str">
        <f>LEFT(G8,6)</f>
        <v>E89041</v>
      </c>
      <c r="E8" s="3" t="s">
        <v>9</v>
      </c>
      <c r="F8" s="4">
        <v>1</v>
      </c>
      <c r="G8" t="str">
        <f>VLOOKUP(C8,[1]Sheet2!$F$2:$I$17496,4,FALSE)</f>
        <v xml:space="preserve">E8904100                      </v>
      </c>
      <c r="H8" s="2">
        <v>20</v>
      </c>
      <c r="I8" s="4">
        <v>13802004</v>
      </c>
      <c r="J8" s="4" t="str">
        <f t="shared" si="0"/>
        <v>E89045</v>
      </c>
      <c r="K8" s="6" t="s">
        <v>10</v>
      </c>
      <c r="L8" s="4">
        <v>1</v>
      </c>
      <c r="M8" t="e">
        <f>VLOOKUP(E8,[1]Sheet2!$F$2:$I$17496,4,FALSE)</f>
        <v>#N/A</v>
      </c>
      <c r="N8" s="30" t="str">
        <f>IFERROR(VLOOKUP(TRIM(C8),[2]!Table_Query_from_BetcoViews[[AlternateID]:[ItemDescr2]],5,FALSE),E8)</f>
        <v>Power Cord  GS15</v>
      </c>
      <c r="O8" s="30" t="str">
        <f>IFERROR(VLOOKUP(TRIM(I8),[2]!Table_Query_from_BetcoViews[[AlternateID]:[ItemDescr2]],5,FALSE),K8)</f>
        <v>Switch, Master Bipolar</v>
      </c>
      <c r="Q8" t="str">
        <f>VLOOKUP(I8,[1]Sheet2!$F$2:$I$17496,4,FALSE)</f>
        <v xml:space="preserve">E8904500                      </v>
      </c>
    </row>
    <row r="9" spans="2:17">
      <c r="B9" s="2">
        <v>7</v>
      </c>
      <c r="C9" s="4">
        <v>22302011</v>
      </c>
      <c r="D9" t="str">
        <f>LEFT(G9,6)</f>
        <v>E87918</v>
      </c>
      <c r="E9" s="3" t="s">
        <v>11</v>
      </c>
      <c r="F9" s="4">
        <v>1</v>
      </c>
      <c r="G9" t="str">
        <f>VLOOKUP(C9,[1]Sheet2!$F$2:$I$17496,4,FALSE)</f>
        <v xml:space="preserve">E8791800                      </v>
      </c>
      <c r="H9" s="2">
        <v>21</v>
      </c>
      <c r="I9" s="4">
        <v>21802013</v>
      </c>
      <c r="J9" s="4" t="str">
        <f t="shared" si="0"/>
        <v>E89046</v>
      </c>
      <c r="K9" s="6" t="s">
        <v>12</v>
      </c>
      <c r="L9" s="4">
        <v>1</v>
      </c>
      <c r="M9" t="e">
        <f>VLOOKUP(E9,[1]Sheet2!$F$2:$I$17496,4,FALSE)</f>
        <v>#N/A</v>
      </c>
      <c r="N9" s="30" t="str">
        <f>IFERROR(VLOOKUP(TRIM(C9),[2]!Table_Query_from_BetcoViews[[AlternateID]:[ItemDescr2]],5,FALSE),E9)</f>
        <v>Release pin</v>
      </c>
      <c r="O9" s="30" t="str">
        <f>IFERROR(VLOOKUP(TRIM(I9),[2]!Table_Query_from_BetcoViews[[AlternateID]:[ItemDescr2]],5,FALSE),K9)</f>
        <v>Bulb Cover w/Bulb</v>
      </c>
      <c r="Q9" t="str">
        <f>VLOOKUP(I9,[1]Sheet2!$F$2:$I$17496,4,FALSE)</f>
        <v xml:space="preserve">E8904600                      </v>
      </c>
    </row>
    <row r="10" spans="2:17">
      <c r="B10" s="2">
        <v>8</v>
      </c>
      <c r="C10" s="4">
        <v>21102018</v>
      </c>
      <c r="D10" t="str">
        <f>LEFT(G10,6)</f>
        <v>E87919</v>
      </c>
      <c r="E10" s="3" t="s">
        <v>13</v>
      </c>
      <c r="F10" s="4">
        <v>1</v>
      </c>
      <c r="G10" t="str">
        <f>VLOOKUP(C10,[1]Sheet2!$F$2:$I$17496,4,FALSE)</f>
        <v xml:space="preserve">E8791900                      </v>
      </c>
      <c r="H10" s="2">
        <v>22</v>
      </c>
      <c r="I10" s="4">
        <v>13802014</v>
      </c>
      <c r="J10" s="4" t="str">
        <f t="shared" si="0"/>
        <v>E89351</v>
      </c>
      <c r="K10" s="6" t="s">
        <v>14</v>
      </c>
      <c r="L10" s="4">
        <v>1</v>
      </c>
      <c r="M10" t="e">
        <f>VLOOKUP(E10,[1]Sheet2!$F$2:$I$17496,4,FALSE)</f>
        <v>#N/A</v>
      </c>
      <c r="N10" s="30" t="str">
        <f>IFERROR(VLOOKUP(TRIM(C10),[2]!Table_Query_from_BetcoViews[[AlternateID]:[ItemDescr2]],5,FALSE),E10)</f>
        <v>Handle release lever bushing</v>
      </c>
      <c r="O10" s="30" t="str">
        <f>IFERROR(VLOOKUP(TRIM(I10),[2]!Table_Query_from_BetcoViews[[AlternateID]:[ItemDescr2]],5,FALSE),K10)</f>
        <v>Fuse Carrier L15 6 x 32</v>
      </c>
      <c r="Q10" t="str">
        <f>VLOOKUP(I10,[1]Sheet2!$F$2:$I$17496,4,FALSE)</f>
        <v xml:space="preserve">E8935100                      </v>
      </c>
    </row>
    <row r="11" spans="2:17">
      <c r="B11" s="2">
        <v>9</v>
      </c>
      <c r="C11" s="4">
        <v>21252005</v>
      </c>
      <c r="D11" t="e">
        <f>LEFT(G11,6)</f>
        <v>#N/A</v>
      </c>
      <c r="E11" s="3" t="s">
        <v>15</v>
      </c>
      <c r="F11" s="4">
        <v>1</v>
      </c>
      <c r="G11" t="e">
        <f>VLOOKUP(C11,[1]Sheet2!$F$2:$I$17496,4,FALSE)</f>
        <v>#N/A</v>
      </c>
      <c r="H11" s="2">
        <v>23</v>
      </c>
      <c r="I11" s="4">
        <v>13802025</v>
      </c>
      <c r="J11" s="4" t="str">
        <f t="shared" si="0"/>
        <v>E89519</v>
      </c>
      <c r="K11" s="6" t="s">
        <v>16</v>
      </c>
      <c r="L11" s="4">
        <v>1</v>
      </c>
      <c r="M11" t="e">
        <f>VLOOKUP(E11,[1]Sheet2!$F$2:$I$17496,4,FALSE)</f>
        <v>#N/A</v>
      </c>
      <c r="N11" s="30" t="str">
        <f>IFERROR(VLOOKUP(TRIM(C11),[2]!Table_Query_from_BetcoViews[[AlternateID]:[ItemDescr2]],5,FALSE),E11)</f>
        <v>Sheath for the release pin</v>
      </c>
      <c r="O11" s="30" t="str">
        <f>IFERROR(VLOOKUP(TRIM(I11),[2]!Table_Query_from_BetcoViews[[AlternateID]:[ItemDescr2]],5,FALSE),K11)</f>
        <v>Fuse 20 AMP for GS15</v>
      </c>
      <c r="Q11" t="str">
        <f>VLOOKUP(I11,[1]Sheet2!$F$2:$I$17496,4,FALSE)</f>
        <v xml:space="preserve">E8951900                      </v>
      </c>
    </row>
    <row r="12" spans="2:17">
      <c r="B12" s="2">
        <v>10</v>
      </c>
      <c r="C12" s="4">
        <v>1105787</v>
      </c>
      <c r="D12" t="str">
        <f>LEFT(G12,6)</f>
        <v>E89042</v>
      </c>
      <c r="E12" s="3" t="s">
        <v>17</v>
      </c>
      <c r="F12" s="4">
        <v>1</v>
      </c>
      <c r="G12" t="str">
        <f>VLOOKUP(C12,[1]Sheet2!$F$2:$I$17496,4,FALSE)</f>
        <v xml:space="preserve">E8904200                      </v>
      </c>
      <c r="H12" s="2">
        <v>24</v>
      </c>
      <c r="I12" s="4">
        <v>1190016</v>
      </c>
      <c r="J12" s="4" t="str">
        <f t="shared" si="0"/>
        <v>E87920</v>
      </c>
      <c r="K12" s="6" t="s">
        <v>18</v>
      </c>
      <c r="L12" s="4">
        <v>1</v>
      </c>
      <c r="M12" t="e">
        <f>VLOOKUP(E12,[1]Sheet2!$F$2:$I$17496,4,FALSE)</f>
        <v>#N/A</v>
      </c>
      <c r="N12" s="30" t="str">
        <f>IFERROR(VLOOKUP(TRIM(C12),[2]!Table_Query_from_BetcoViews[[AlternateID]:[ItemDescr2]],5,FALSE),E12)</f>
        <v>Self tapping screw, uni 6954 3.9x32</v>
      </c>
      <c r="O12" s="30" t="str">
        <f>IFERROR(VLOOKUP(TRIM(I12),[2]!Table_Query_from_BetcoViews[[AlternateID]:[ItemDescr2]],5,FALSE),K12)</f>
        <v>Handle release lever</v>
      </c>
      <c r="Q12" t="str">
        <f>VLOOKUP(I12,[1]Sheet2!$F$2:$I$17496,4,FALSE)</f>
        <v xml:space="preserve">E8792000                      </v>
      </c>
    </row>
    <row r="13" spans="2:17">
      <c r="B13" s="2">
        <v>11</v>
      </c>
      <c r="C13" s="4">
        <v>1105123</v>
      </c>
      <c r="D13" t="str">
        <f>LEFT(G13,6)</f>
        <v>E86701</v>
      </c>
      <c r="E13" s="3" t="s">
        <v>19</v>
      </c>
      <c r="F13" s="4">
        <v>2</v>
      </c>
      <c r="G13" t="str">
        <f>VLOOKUP(C13,[1]Sheet2!$F$2:$I$17496,4,FALSE)</f>
        <v xml:space="preserve">E8670100                      </v>
      </c>
      <c r="H13" s="2">
        <v>25</v>
      </c>
      <c r="I13" s="4">
        <v>1105792</v>
      </c>
      <c r="J13" s="4" t="str">
        <f t="shared" si="0"/>
        <v>E89071</v>
      </c>
      <c r="K13" s="6" t="s">
        <v>20</v>
      </c>
      <c r="L13" s="4">
        <v>2</v>
      </c>
      <c r="M13" t="e">
        <f>VLOOKUP(E13,[1]Sheet2!$F$2:$I$17496,4,FALSE)</f>
        <v>#N/A</v>
      </c>
      <c r="N13" s="30" t="str">
        <f>IFERROR(VLOOKUP(TRIM(C13),[2]!Table_Query_from_BetcoViews[[AlternateID]:[ItemDescr2]],5,FALSE),E13)</f>
        <v>Nut M6</v>
      </c>
      <c r="O13" s="30" t="str">
        <f>IFERROR(VLOOKUP(TRIM(I13),[2]!Table_Query_from_BetcoViews[[AlternateID]:[ItemDescr2]],5,FALSE),K13)</f>
        <v>Self Tapping Screw GS15</v>
      </c>
      <c r="Q13" t="str">
        <f>VLOOKUP(I13,[1]Sheet2!$F$2:$I$17496,4,FALSE)</f>
        <v xml:space="preserve">E8907100                      </v>
      </c>
    </row>
    <row r="14" spans="2:17">
      <c r="B14" s="2">
        <v>12</v>
      </c>
      <c r="C14" s="4">
        <v>1105793</v>
      </c>
      <c r="D14" t="str">
        <f>LEFT(G14,6)</f>
        <v>E89038</v>
      </c>
      <c r="E14" s="3" t="s">
        <v>21</v>
      </c>
      <c r="F14" s="4">
        <v>4</v>
      </c>
      <c r="G14" t="str">
        <f>VLOOKUP(C14,[1]Sheet2!$F$2:$I$17496,4,FALSE)</f>
        <v xml:space="preserve">E8903800                      </v>
      </c>
      <c r="H14" s="2">
        <v>26</v>
      </c>
      <c r="I14" s="4">
        <v>1105803</v>
      </c>
      <c r="J14" s="4" t="str">
        <f t="shared" si="0"/>
        <v>E89072</v>
      </c>
      <c r="K14" s="6" t="s">
        <v>22</v>
      </c>
      <c r="L14" s="4">
        <v>2</v>
      </c>
      <c r="M14" t="e">
        <f>VLOOKUP(E14,[1]Sheet2!$F$2:$I$17496,4,FALSE)</f>
        <v>#N/A</v>
      </c>
      <c r="N14" s="30" t="str">
        <f>IFERROR(VLOOKUP(TRIM(C14),[2]!Table_Query_from_BetcoViews[[AlternateID]:[ItemDescr2]],5,FALSE),E14)</f>
        <v>Screw, M6 x 16 Pan Head Allen</v>
      </c>
      <c r="O14" s="30" t="str">
        <f>IFERROR(VLOOKUP(TRIM(I14),[2]!Table_Query_from_BetcoViews[[AlternateID]:[ItemDescr2]],5,FALSE),K14)</f>
        <v>Screw, M4x45 GS15</v>
      </c>
      <c r="Q14" t="str">
        <f>VLOOKUP(I14,[1]Sheet2!$F$2:$I$17496,4,FALSE)</f>
        <v xml:space="preserve">E8907200                      </v>
      </c>
    </row>
    <row r="15" spans="2:17">
      <c r="B15" s="2">
        <v>13</v>
      </c>
      <c r="C15" s="4">
        <v>22602015</v>
      </c>
      <c r="D15" t="e">
        <f>LEFT(G15,6)</f>
        <v>#N/A</v>
      </c>
      <c r="E15" s="3" t="s">
        <v>23</v>
      </c>
      <c r="F15" s="4">
        <v>2</v>
      </c>
      <c r="G15" t="e">
        <f>VLOOKUP(C15,[1]Sheet2!$F$2:$I$17496,4,FALSE)</f>
        <v>#N/A</v>
      </c>
      <c r="N15" s="30" t="str">
        <f>IFERROR(VLOOKUP(TRIM(C15),[2]!Table_Query_from_BetcoViews[[AlternateID]:[ItemDescr2]],5,FALSE),E15)</f>
        <v>Cable fixing bracket</v>
      </c>
    </row>
    <row r="16" spans="2:17">
      <c r="B16" s="2">
        <v>14</v>
      </c>
      <c r="C16" s="4">
        <v>21252003</v>
      </c>
      <c r="D16" t="str">
        <f>LEFT(G16,6)</f>
        <v>E89472</v>
      </c>
      <c r="E16" s="3" t="s">
        <v>24</v>
      </c>
      <c r="F16" s="4">
        <v>1</v>
      </c>
      <c r="G16" t="str">
        <f>VLOOKUP(C16,[1]Sheet2!$F$2:$I$17496,4,FALSE)</f>
        <v xml:space="preserve">E8947200                      </v>
      </c>
      <c r="N16" s="30" t="str">
        <f>IFERROR(VLOOKUP(TRIM(C16),[2]!Table_Query_from_BetcoViews[[AlternateID]:[ItemDescr2]],5,FALSE),E16)</f>
        <v>Handle Release Cable</v>
      </c>
    </row>
    <row r="18" spans="3:5" ht="18.75">
      <c r="C18" s="9"/>
      <c r="D18" s="9"/>
      <c r="E18" s="10"/>
    </row>
    <row r="19" spans="3:5" ht="18.75">
      <c r="C19" s="9"/>
      <c r="D19" s="9"/>
      <c r="E19" s="10"/>
    </row>
    <row r="20" spans="3:5" ht="18.75">
      <c r="C20" s="9"/>
      <c r="D20" s="9"/>
      <c r="E20" s="10"/>
    </row>
    <row r="21" spans="3:5" ht="18.75">
      <c r="C21" s="9"/>
      <c r="D21" s="9"/>
      <c r="E21" s="10"/>
    </row>
    <row r="22" spans="3:5" ht="18.75">
      <c r="C22" s="8"/>
      <c r="D22" s="8"/>
      <c r="E22" s="10"/>
    </row>
    <row r="23" spans="3:5" ht="18.75">
      <c r="C23" s="8"/>
      <c r="D23" s="8"/>
      <c r="E23" s="10"/>
    </row>
    <row r="24" spans="3:5" ht="18.75">
      <c r="C24" s="8"/>
      <c r="D24" s="8"/>
      <c r="E24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6"/>
  <sheetViews>
    <sheetView tabSelected="1" workbookViewId="0">
      <selection activeCell="B2" sqref="B2:J16"/>
    </sheetView>
  </sheetViews>
  <sheetFormatPr defaultRowHeight="15"/>
  <cols>
    <col min="2" max="2" width="4.85546875" style="11" customWidth="1"/>
    <col min="3" max="3" width="9.7109375" style="12" customWidth="1"/>
    <col min="4" max="4" width="29" customWidth="1"/>
    <col min="5" max="5" width="6.140625" style="11" customWidth="1"/>
    <col min="6" max="6" width="1.85546875" customWidth="1"/>
    <col min="7" max="7" width="4.140625" style="11" customWidth="1"/>
    <col min="8" max="8" width="9.140625" customWidth="1"/>
    <col min="9" max="9" width="30.140625" customWidth="1"/>
    <col min="10" max="10" width="3.85546875" style="11" customWidth="1"/>
  </cols>
  <sheetData>
    <row r="1" spans="2:10">
      <c r="I1" s="7"/>
    </row>
    <row r="2" spans="2:10">
      <c r="B2" s="13" t="s">
        <v>29</v>
      </c>
      <c r="C2" s="14" t="s">
        <v>49</v>
      </c>
      <c r="D2" s="14" t="s">
        <v>1</v>
      </c>
      <c r="E2" s="15" t="s">
        <v>2</v>
      </c>
      <c r="F2" s="16"/>
      <c r="G2" s="15" t="s">
        <v>50</v>
      </c>
      <c r="H2" s="14" t="s">
        <v>49</v>
      </c>
      <c r="I2" s="24" t="s">
        <v>1</v>
      </c>
      <c r="J2" s="15" t="s">
        <v>2</v>
      </c>
    </row>
    <row r="3" spans="2:10">
      <c r="B3" s="17">
        <v>1</v>
      </c>
      <c r="C3" s="26">
        <v>169112008</v>
      </c>
      <c r="D3" s="25" t="s">
        <v>25</v>
      </c>
      <c r="E3" s="18">
        <v>1</v>
      </c>
      <c r="F3" s="19"/>
      <c r="G3" s="17">
        <v>15</v>
      </c>
      <c r="H3" s="28">
        <v>21252006</v>
      </c>
      <c r="I3" s="20" t="s">
        <v>3</v>
      </c>
      <c r="J3" s="18">
        <v>1</v>
      </c>
    </row>
    <row r="4" spans="2:10">
      <c r="B4" s="17">
        <v>2</v>
      </c>
      <c r="C4" s="27" t="s">
        <v>30</v>
      </c>
      <c r="D4" s="25" t="s">
        <v>51</v>
      </c>
      <c r="E4" s="18">
        <v>1</v>
      </c>
      <c r="F4" s="19"/>
      <c r="G4" s="17">
        <v>16</v>
      </c>
      <c r="H4" s="29" t="s">
        <v>31</v>
      </c>
      <c r="I4" s="20" t="s">
        <v>4</v>
      </c>
      <c r="J4" s="18">
        <v>1</v>
      </c>
    </row>
    <row r="5" spans="2:10">
      <c r="B5" s="17">
        <v>3</v>
      </c>
      <c r="C5" s="28">
        <v>13802015</v>
      </c>
      <c r="D5" s="25" t="s">
        <v>5</v>
      </c>
      <c r="E5" s="18">
        <v>1</v>
      </c>
      <c r="F5" s="19"/>
      <c r="G5" s="17">
        <v>17</v>
      </c>
      <c r="H5" s="29" t="s">
        <v>32</v>
      </c>
      <c r="I5" s="20" t="s">
        <v>58</v>
      </c>
      <c r="J5" s="18">
        <v>1</v>
      </c>
    </row>
    <row r="6" spans="2:10">
      <c r="B6" s="17">
        <v>4</v>
      </c>
      <c r="C6" s="28">
        <v>13802008</v>
      </c>
      <c r="D6" s="25" t="s">
        <v>7</v>
      </c>
      <c r="E6" s="18">
        <v>1</v>
      </c>
      <c r="F6" s="19"/>
      <c r="G6" s="17">
        <v>18</v>
      </c>
      <c r="H6" s="29" t="s">
        <v>33</v>
      </c>
      <c r="I6" s="20" t="s">
        <v>59</v>
      </c>
      <c r="J6" s="18">
        <v>1</v>
      </c>
    </row>
    <row r="7" spans="2:10">
      <c r="B7" s="17">
        <v>5</v>
      </c>
      <c r="C7" s="28">
        <v>1105805</v>
      </c>
      <c r="D7" s="25" t="s">
        <v>8</v>
      </c>
      <c r="E7" s="18">
        <v>2</v>
      </c>
      <c r="F7" s="19"/>
      <c r="G7" s="17">
        <v>19</v>
      </c>
      <c r="H7" s="29" t="s">
        <v>34</v>
      </c>
      <c r="I7" s="20" t="s">
        <v>60</v>
      </c>
      <c r="J7" s="18">
        <v>1</v>
      </c>
    </row>
    <row r="8" spans="2:10">
      <c r="B8" s="17">
        <v>6</v>
      </c>
      <c r="C8" s="27" t="s">
        <v>35</v>
      </c>
      <c r="D8" s="25" t="s">
        <v>52</v>
      </c>
      <c r="E8" s="18">
        <v>1</v>
      </c>
      <c r="F8" s="19"/>
      <c r="G8" s="17">
        <v>20</v>
      </c>
      <c r="H8" s="29" t="s">
        <v>36</v>
      </c>
      <c r="I8" s="20" t="s">
        <v>61</v>
      </c>
      <c r="J8" s="18">
        <v>1</v>
      </c>
    </row>
    <row r="9" spans="2:10">
      <c r="B9" s="17">
        <v>7</v>
      </c>
      <c r="C9" s="27" t="s">
        <v>37</v>
      </c>
      <c r="D9" s="25" t="s">
        <v>53</v>
      </c>
      <c r="E9" s="18">
        <v>1</v>
      </c>
      <c r="F9" s="19"/>
      <c r="G9" s="17">
        <v>21</v>
      </c>
      <c r="H9" s="29" t="s">
        <v>38</v>
      </c>
      <c r="I9" s="20" t="s">
        <v>62</v>
      </c>
      <c r="J9" s="18">
        <v>1</v>
      </c>
    </row>
    <row r="10" spans="2:10">
      <c r="B10" s="17">
        <v>8</v>
      </c>
      <c r="C10" s="27" t="s">
        <v>39</v>
      </c>
      <c r="D10" s="25" t="s">
        <v>54</v>
      </c>
      <c r="E10" s="18">
        <v>1</v>
      </c>
      <c r="F10" s="19"/>
      <c r="G10" s="17">
        <v>22</v>
      </c>
      <c r="H10" s="29" t="s">
        <v>40</v>
      </c>
      <c r="I10" s="20" t="s">
        <v>63</v>
      </c>
      <c r="J10" s="18">
        <v>1</v>
      </c>
    </row>
    <row r="11" spans="2:10">
      <c r="B11" s="17">
        <v>9</v>
      </c>
      <c r="C11" s="28">
        <v>21252005</v>
      </c>
      <c r="D11" s="25" t="s">
        <v>15</v>
      </c>
      <c r="E11" s="18">
        <v>1</v>
      </c>
      <c r="F11" s="19"/>
      <c r="G11" s="17">
        <v>23</v>
      </c>
      <c r="H11" s="29" t="s">
        <v>41</v>
      </c>
      <c r="I11" s="20" t="s">
        <v>64</v>
      </c>
      <c r="J11" s="18">
        <v>1</v>
      </c>
    </row>
    <row r="12" spans="2:10">
      <c r="B12" s="17">
        <v>10</v>
      </c>
      <c r="C12" s="27" t="s">
        <v>42</v>
      </c>
      <c r="D12" s="25" t="s">
        <v>17</v>
      </c>
      <c r="E12" s="18">
        <v>1</v>
      </c>
      <c r="F12" s="19"/>
      <c r="G12" s="17">
        <v>24</v>
      </c>
      <c r="H12" s="29" t="s">
        <v>43</v>
      </c>
      <c r="I12" s="20" t="s">
        <v>65</v>
      </c>
      <c r="J12" s="18">
        <v>1</v>
      </c>
    </row>
    <row r="13" spans="2:10">
      <c r="B13" s="17">
        <v>11</v>
      </c>
      <c r="C13" s="27" t="s">
        <v>44</v>
      </c>
      <c r="D13" s="25" t="s">
        <v>55</v>
      </c>
      <c r="E13" s="18">
        <v>2</v>
      </c>
      <c r="F13" s="19"/>
      <c r="G13" s="17">
        <v>25</v>
      </c>
      <c r="H13" s="29" t="s">
        <v>45</v>
      </c>
      <c r="I13" s="20" t="s">
        <v>66</v>
      </c>
      <c r="J13" s="18">
        <v>2</v>
      </c>
    </row>
    <row r="14" spans="2:10">
      <c r="B14" s="17">
        <v>12</v>
      </c>
      <c r="C14" s="27" t="s">
        <v>46</v>
      </c>
      <c r="D14" s="25" t="s">
        <v>56</v>
      </c>
      <c r="E14" s="18">
        <v>4</v>
      </c>
      <c r="F14" s="19"/>
      <c r="G14" s="17">
        <v>26</v>
      </c>
      <c r="H14" s="29" t="s">
        <v>47</v>
      </c>
      <c r="I14" s="20" t="s">
        <v>67</v>
      </c>
      <c r="J14" s="18">
        <v>2</v>
      </c>
    </row>
    <row r="15" spans="2:10">
      <c r="B15" s="17">
        <v>13</v>
      </c>
      <c r="C15" s="28">
        <v>22602015</v>
      </c>
      <c r="D15" s="25" t="s">
        <v>23</v>
      </c>
      <c r="E15" s="18">
        <v>2</v>
      </c>
      <c r="F15" s="19"/>
      <c r="G15" s="21"/>
      <c r="H15" s="22"/>
      <c r="I15" s="23"/>
      <c r="J15" s="21"/>
    </row>
    <row r="16" spans="2:10">
      <c r="B16" s="17">
        <v>14</v>
      </c>
      <c r="C16" s="27" t="s">
        <v>48</v>
      </c>
      <c r="D16" s="25" t="s">
        <v>57</v>
      </c>
      <c r="E16" s="18">
        <v>1</v>
      </c>
      <c r="F16" s="19"/>
      <c r="G16" s="21"/>
      <c r="H16" s="22"/>
      <c r="I16" s="23"/>
      <c r="J16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5CE673-C8DB-4D4A-B738-F53976F65DF1}"/>
</file>

<file path=customXml/itemProps2.xml><?xml version="1.0" encoding="utf-8"?>
<ds:datastoreItem xmlns:ds="http://schemas.openxmlformats.org/officeDocument/2006/customXml" ds:itemID="{99772A5F-ADA7-47B1-A83C-89BA7AD751D0}"/>
</file>

<file path=customXml/itemProps3.xml><?xml version="1.0" encoding="utf-8"?>
<ds:datastoreItem xmlns:ds="http://schemas.openxmlformats.org/officeDocument/2006/customXml" ds:itemID="{B0AB7AF8-25B0-463E-AAEC-EFA89FD419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2010-07-26T17:36:25Z</dcterms:created>
  <dcterms:modified xsi:type="dcterms:W3CDTF">2010-08-06T14:10:13Z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